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Sheet1" sheetId="1" r:id="rId1"/>
    <sheet name="RATA-RATA" sheetId="2" r:id="rId2"/>
    <sheet name="PT. JAGAT CADAS" sheetId="3" r:id="rId3"/>
    <sheet name="CAMP" sheetId="4" r:id="rId4"/>
    <sheet name="DICOUNT" sheetId="5" r:id="rId5"/>
  </sheets>
  <definedNames/>
  <calcPr fullCalcOnLoad="1"/>
</workbook>
</file>

<file path=xl/sharedStrings.xml><?xml version="1.0" encoding="utf-8"?>
<sst xmlns="http://schemas.openxmlformats.org/spreadsheetml/2006/main" count="187" uniqueCount="150">
  <si>
    <t>No</t>
  </si>
  <si>
    <t>NPP</t>
  </si>
  <si>
    <t>Nama Pegawai</t>
  </si>
  <si>
    <t>Dept</t>
  </si>
  <si>
    <t>Bagian</t>
  </si>
  <si>
    <t>Tahun Masuk</t>
  </si>
  <si>
    <t>Lama Kerja</t>
  </si>
  <si>
    <t>Gapok</t>
  </si>
  <si>
    <t>Tunj Jabatan</t>
  </si>
  <si>
    <t>Total</t>
  </si>
  <si>
    <t>D2/97/09</t>
  </si>
  <si>
    <t>D2/96/09</t>
  </si>
  <si>
    <t>D1/96/05</t>
  </si>
  <si>
    <t>D1/98/05</t>
  </si>
  <si>
    <t>D3/97/05</t>
  </si>
  <si>
    <t>D2/96/06</t>
  </si>
  <si>
    <t>D3/97/06</t>
  </si>
  <si>
    <t>D2/97/12</t>
  </si>
  <si>
    <t>D3/96/05</t>
  </si>
  <si>
    <t>D1/96/06</t>
  </si>
  <si>
    <t>Yagami Raito</t>
  </si>
  <si>
    <t>Ryuzaki</t>
  </si>
  <si>
    <t>Amane Missa</t>
  </si>
  <si>
    <t>Nobita</t>
  </si>
  <si>
    <t>Shizuka</t>
  </si>
  <si>
    <t>Jang Geum</t>
  </si>
  <si>
    <t>Gam Yong</t>
  </si>
  <si>
    <t>You Li</t>
  </si>
  <si>
    <t>Juned</t>
  </si>
  <si>
    <t>Cecep Deblo</t>
  </si>
  <si>
    <t>Gaji pokok</t>
  </si>
  <si>
    <t>D1</t>
  </si>
  <si>
    <t>D2</t>
  </si>
  <si>
    <t>D3</t>
  </si>
  <si>
    <t>Dept 1</t>
  </si>
  <si>
    <t>Dept 2</t>
  </si>
  <si>
    <t>Dept 3</t>
  </si>
  <si>
    <t>NAMA PESERTA UJIAN KOMPUTER</t>
  </si>
  <si>
    <t>NOMOR</t>
  </si>
  <si>
    <t>NAMA</t>
  </si>
  <si>
    <t>KATEGORI</t>
  </si>
  <si>
    <t>RATA-RATA</t>
  </si>
  <si>
    <t>WINDOW</t>
  </si>
  <si>
    <t>MS-EXCEL</t>
  </si>
  <si>
    <t>MS-WORD</t>
  </si>
  <si>
    <t>DIAN</t>
  </si>
  <si>
    <t>DINI</t>
  </si>
  <si>
    <t>DINAR</t>
  </si>
  <si>
    <t>DINEU</t>
  </si>
  <si>
    <t>DINO</t>
  </si>
  <si>
    <t>ADELIA</t>
  </si>
  <si>
    <t>SARAH</t>
  </si>
  <si>
    <t>SALSYA</t>
  </si>
  <si>
    <t>DENI</t>
  </si>
  <si>
    <t>ICHAN</t>
  </si>
  <si>
    <t>Jumlah</t>
  </si>
  <si>
    <t>Nilai tertinggi</t>
  </si>
  <si>
    <t>Nilai terendah</t>
  </si>
  <si>
    <t>Jumlah Orang</t>
  </si>
  <si>
    <t>DATA PENJUALAN BARANG</t>
  </si>
  <si>
    <t>PT. AURORA ALAMODEY</t>
  </si>
  <si>
    <t>JL. NUSA INDAH 1 GARUT</t>
  </si>
  <si>
    <t>NO</t>
  </si>
  <si>
    <t>Nama Barang</t>
  </si>
  <si>
    <t>Harga Barang</t>
  </si>
  <si>
    <t>Discount</t>
  </si>
  <si>
    <t>Total Harga</t>
  </si>
  <si>
    <t>Pentium Seleron</t>
  </si>
  <si>
    <t>Pentium III</t>
  </si>
  <si>
    <t>Pentium IV</t>
  </si>
  <si>
    <t>AMD Sempron</t>
  </si>
  <si>
    <t>Monitor 15"</t>
  </si>
  <si>
    <t>Monitor 14"</t>
  </si>
  <si>
    <t>Keyboard</t>
  </si>
  <si>
    <t>Harddisk 5 GB</t>
  </si>
  <si>
    <t>Harddisk 10GB</t>
  </si>
  <si>
    <t>Mouse</t>
  </si>
  <si>
    <t>DAFTAR PENJUALAN BARANG</t>
  </si>
  <si>
    <t>PT. JAGAT CADAS</t>
  </si>
  <si>
    <t>KODE</t>
  </si>
  <si>
    <t xml:space="preserve">NAMA </t>
  </si>
  <si>
    <t>BARANG</t>
  </si>
  <si>
    <t>JUMLAH</t>
  </si>
  <si>
    <t>BONUS</t>
  </si>
  <si>
    <t>HARGA</t>
  </si>
  <si>
    <t>SATUAN</t>
  </si>
  <si>
    <t>TOTAL</t>
  </si>
  <si>
    <t>DISKON</t>
  </si>
  <si>
    <t>BAYAR</t>
  </si>
  <si>
    <t>Dede</t>
  </si>
  <si>
    <t>Anne</t>
  </si>
  <si>
    <t>Arie</t>
  </si>
  <si>
    <t>Oppie</t>
  </si>
  <si>
    <t>Bunga</t>
  </si>
  <si>
    <t>C1</t>
  </si>
  <si>
    <t>C2</t>
  </si>
  <si>
    <t>C3</t>
  </si>
  <si>
    <t>C4</t>
  </si>
  <si>
    <t>C5</t>
  </si>
  <si>
    <t>NAMA BARANG</t>
  </si>
  <si>
    <t>HARGA SATUAN</t>
  </si>
  <si>
    <t>PENTIUM III</t>
  </si>
  <si>
    <t>PENTIUM IV</t>
  </si>
  <si>
    <t>AMD SEMPRON</t>
  </si>
  <si>
    <t>AMD ATHLON</t>
  </si>
  <si>
    <t>DUOCORE</t>
  </si>
  <si>
    <t>DISCOUNT</t>
  </si>
  <si>
    <t>PAKET A</t>
  </si>
  <si>
    <t>PAKET C</t>
  </si>
  <si>
    <t>PAKET D</t>
  </si>
  <si>
    <t>PAKET E</t>
  </si>
  <si>
    <t>PAKET B</t>
  </si>
  <si>
    <t>NIP</t>
  </si>
  <si>
    <t>Nama</t>
  </si>
  <si>
    <t>Gol</t>
  </si>
  <si>
    <t xml:space="preserve">Tanggal </t>
  </si>
  <si>
    <t>Masuk</t>
  </si>
  <si>
    <t>Masa</t>
  </si>
  <si>
    <t>Kerja</t>
  </si>
  <si>
    <t>Agama</t>
  </si>
  <si>
    <t>Ket</t>
  </si>
  <si>
    <t>THP</t>
  </si>
  <si>
    <t>Pajak</t>
  </si>
  <si>
    <t>Diterima</t>
  </si>
  <si>
    <t>F14103001</t>
  </si>
  <si>
    <t>F14103002</t>
  </si>
  <si>
    <t>F14103003</t>
  </si>
  <si>
    <t>F14103004</t>
  </si>
  <si>
    <t>F14103005</t>
  </si>
  <si>
    <t>F14103006</t>
  </si>
  <si>
    <t>F14103007</t>
  </si>
  <si>
    <t>F14103008</t>
  </si>
  <si>
    <t>F14103009</t>
  </si>
  <si>
    <t>F14103010</t>
  </si>
  <si>
    <t>Muh. Yandra</t>
  </si>
  <si>
    <t>Yanuestika</t>
  </si>
  <si>
    <t>Irawan Adi</t>
  </si>
  <si>
    <t>ias Kurniasari</t>
  </si>
  <si>
    <t>Ratna Nuryati</t>
  </si>
  <si>
    <t>Ratna Sari</t>
  </si>
  <si>
    <t>Narendra</t>
  </si>
  <si>
    <t>Thalha Farizi</t>
  </si>
  <si>
    <t>Murniwati</t>
  </si>
  <si>
    <t>Anne Noor</t>
  </si>
  <si>
    <t>III</t>
  </si>
  <si>
    <t>IV</t>
  </si>
  <si>
    <t>I</t>
  </si>
  <si>
    <t>Islam</t>
  </si>
  <si>
    <t>Katolik</t>
  </si>
  <si>
    <t>Protestan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</si>
</sst>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Rp&quot;#,##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18" sqref="G18"/>
    </sheetView>
  </sheetViews>
  <sheetFormatPr defaultColWidth="9.140625" defaultRowHeight="12.75"/>
  <cols>
    <col min="1" max="1" width="4.140625" style="0" customWidth="1"/>
    <col min="3" max="3" width="13.57421875" style="0" bestFit="1" customWidth="1"/>
    <col min="6" max="6" width="12.140625" style="0" bestFit="1" customWidth="1"/>
    <col min="7" max="7" width="10.421875" style="0" bestFit="1" customWidth="1"/>
    <col min="9" max="9" width="11.421875" style="0" bestFit="1" customWidth="1"/>
    <col min="12" max="12" width="12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2">
        <v>1</v>
      </c>
      <c r="B2" s="2" t="s">
        <v>10</v>
      </c>
      <c r="C2" s="2" t="s">
        <v>20</v>
      </c>
      <c r="D2" s="2" t="str">
        <f>IF(LEFT(B2,2)="D2","Dept2",(IF(LEFT(B2,2)="D1","Dept1","Dept3")))</f>
        <v>Dept2</v>
      </c>
      <c r="E2" s="2" t="str">
        <f>IF(LEFT(B2,2)="D2","Packing",(IF(LEFT(B2,2)="d1","processor","marketing")))</f>
        <v>Packing</v>
      </c>
      <c r="F2" s="2" t="str">
        <f>IF(MID(B2,4,2)="97","/97",(IF(MID(B2,4,2)="98","/98","/96")))</f>
        <v>/97</v>
      </c>
      <c r="G2" s="2" t="str">
        <f>IF(F2="/97","3 tahun",(IF(F2="/98","2 tahun","4 tahun")))</f>
        <v>3 tahun</v>
      </c>
      <c r="H2" s="2">
        <f aca="true" t="shared" si="0" ref="H2:H11">HLOOKUP(LEFT(B2,2),$C$13:$F$15,3)</f>
        <v>325000</v>
      </c>
      <c r="I2" s="2">
        <f>IF(LEFT(G2,1)&gt;"2",10%*H2,0)</f>
        <v>32500</v>
      </c>
      <c r="J2" s="2">
        <f>H2+I2</f>
        <v>357500</v>
      </c>
    </row>
    <row r="3" spans="1:10" ht="12.75">
      <c r="A3" s="2">
        <v>2</v>
      </c>
      <c r="B3" s="2" t="s">
        <v>11</v>
      </c>
      <c r="C3" s="2" t="s">
        <v>21</v>
      </c>
      <c r="D3" s="2" t="str">
        <f aca="true" t="shared" si="1" ref="D3:D11">IF(LEFT(B3,2)="D2","Dept2",(IF(LEFT(B3,2)="D1","Dept1","Dept3")))</f>
        <v>Dept2</v>
      </c>
      <c r="E3" s="2" t="str">
        <f aca="true" t="shared" si="2" ref="E3:E11">IF(LEFT(B3,2)="D2","Packing",(IF(LEFT(B3,2)="d1","processor","marketing")))</f>
        <v>Packing</v>
      </c>
      <c r="F3" s="2" t="str">
        <f aca="true" t="shared" si="3" ref="F3:F11">IF(MID(B3,4,2)="97","/97",(IF(MID(B3,4,2)="98","/98","/96")))</f>
        <v>/96</v>
      </c>
      <c r="G3" s="2" t="str">
        <f aca="true" t="shared" si="4" ref="G3:G11">IF(F3="/97","3 tahun",(IF(F3="/98","2 tahun","4 tahun")))</f>
        <v>4 tahun</v>
      </c>
      <c r="H3" s="2">
        <f t="shared" si="0"/>
        <v>325000</v>
      </c>
      <c r="I3" s="2">
        <f aca="true" t="shared" si="5" ref="I3:I11">IF(LEFT(G3,1)&gt;"2",10%*H3,0)</f>
        <v>32500</v>
      </c>
      <c r="J3" s="2">
        <f aca="true" t="shared" si="6" ref="J3:J11">H3+I3</f>
        <v>357500</v>
      </c>
    </row>
    <row r="4" spans="1:10" ht="12.75">
      <c r="A4" s="2">
        <v>3</v>
      </c>
      <c r="B4" s="2" t="s">
        <v>12</v>
      </c>
      <c r="C4" s="2" t="s">
        <v>22</v>
      </c>
      <c r="D4" s="2" t="str">
        <f t="shared" si="1"/>
        <v>Dept1</v>
      </c>
      <c r="E4" s="2" t="str">
        <f t="shared" si="2"/>
        <v>processor</v>
      </c>
      <c r="F4" s="2" t="str">
        <f t="shared" si="3"/>
        <v>/96</v>
      </c>
      <c r="G4" s="2" t="str">
        <f t="shared" si="4"/>
        <v>4 tahun</v>
      </c>
      <c r="H4" s="2">
        <f t="shared" si="0"/>
        <v>450000</v>
      </c>
      <c r="I4" s="2">
        <f t="shared" si="5"/>
        <v>45000</v>
      </c>
      <c r="J4" s="2">
        <f t="shared" si="6"/>
        <v>495000</v>
      </c>
    </row>
    <row r="5" spans="1:10" ht="12.75">
      <c r="A5" s="2">
        <v>4</v>
      </c>
      <c r="B5" s="2" t="s">
        <v>13</v>
      </c>
      <c r="C5" s="2" t="s">
        <v>23</v>
      </c>
      <c r="D5" s="2" t="str">
        <f t="shared" si="1"/>
        <v>Dept1</v>
      </c>
      <c r="E5" s="2" t="str">
        <f t="shared" si="2"/>
        <v>processor</v>
      </c>
      <c r="F5" s="2" t="str">
        <f t="shared" si="3"/>
        <v>/98</v>
      </c>
      <c r="G5" s="2" t="str">
        <f t="shared" si="4"/>
        <v>2 tahun</v>
      </c>
      <c r="H5" s="2">
        <f t="shared" si="0"/>
        <v>450000</v>
      </c>
      <c r="I5" s="2">
        <f t="shared" si="5"/>
        <v>0</v>
      </c>
      <c r="J5" s="2">
        <f t="shared" si="6"/>
        <v>450000</v>
      </c>
    </row>
    <row r="6" spans="1:10" ht="12.75">
      <c r="A6" s="2">
        <v>5</v>
      </c>
      <c r="B6" s="2" t="s">
        <v>14</v>
      </c>
      <c r="C6" s="2" t="s">
        <v>24</v>
      </c>
      <c r="D6" s="2" t="str">
        <f t="shared" si="1"/>
        <v>Dept3</v>
      </c>
      <c r="E6" s="2" t="str">
        <f t="shared" si="2"/>
        <v>marketing</v>
      </c>
      <c r="F6" s="2" t="str">
        <f t="shared" si="3"/>
        <v>/97</v>
      </c>
      <c r="G6" s="2" t="str">
        <f t="shared" si="4"/>
        <v>3 tahun</v>
      </c>
      <c r="H6" s="2">
        <f t="shared" si="0"/>
        <v>250000</v>
      </c>
      <c r="I6" s="2">
        <f t="shared" si="5"/>
        <v>25000</v>
      </c>
      <c r="J6" s="2">
        <f t="shared" si="6"/>
        <v>275000</v>
      </c>
    </row>
    <row r="7" spans="1:10" ht="12.75">
      <c r="A7" s="2">
        <v>6</v>
      </c>
      <c r="B7" s="2" t="s">
        <v>15</v>
      </c>
      <c r="C7" s="2" t="s">
        <v>25</v>
      </c>
      <c r="D7" s="2" t="str">
        <f t="shared" si="1"/>
        <v>Dept2</v>
      </c>
      <c r="E7" s="2" t="str">
        <f t="shared" si="2"/>
        <v>Packing</v>
      </c>
      <c r="F7" s="2" t="str">
        <f t="shared" si="3"/>
        <v>/96</v>
      </c>
      <c r="G7" s="2" t="str">
        <f t="shared" si="4"/>
        <v>4 tahun</v>
      </c>
      <c r="H7" s="2">
        <f t="shared" si="0"/>
        <v>325000</v>
      </c>
      <c r="I7" s="2">
        <f t="shared" si="5"/>
        <v>32500</v>
      </c>
      <c r="J7" s="2">
        <f t="shared" si="6"/>
        <v>357500</v>
      </c>
    </row>
    <row r="8" spans="1:10" ht="12.75">
      <c r="A8" s="2">
        <v>7</v>
      </c>
      <c r="B8" s="2" t="s">
        <v>16</v>
      </c>
      <c r="C8" s="2" t="s">
        <v>26</v>
      </c>
      <c r="D8" s="2" t="str">
        <f t="shared" si="1"/>
        <v>Dept3</v>
      </c>
      <c r="E8" s="2" t="str">
        <f t="shared" si="2"/>
        <v>marketing</v>
      </c>
      <c r="F8" s="2" t="str">
        <f t="shared" si="3"/>
        <v>/97</v>
      </c>
      <c r="G8" s="2" t="str">
        <f t="shared" si="4"/>
        <v>3 tahun</v>
      </c>
      <c r="H8" s="2">
        <f t="shared" si="0"/>
        <v>250000</v>
      </c>
      <c r="I8" s="2">
        <f t="shared" si="5"/>
        <v>25000</v>
      </c>
      <c r="J8" s="2">
        <f t="shared" si="6"/>
        <v>275000</v>
      </c>
    </row>
    <row r="9" spans="1:10" ht="12.75">
      <c r="A9" s="2">
        <v>8</v>
      </c>
      <c r="B9" s="2" t="s">
        <v>17</v>
      </c>
      <c r="C9" s="2" t="s">
        <v>27</v>
      </c>
      <c r="D9" s="2" t="str">
        <f t="shared" si="1"/>
        <v>Dept2</v>
      </c>
      <c r="E9" s="2" t="str">
        <f t="shared" si="2"/>
        <v>Packing</v>
      </c>
      <c r="F9" s="2" t="str">
        <f t="shared" si="3"/>
        <v>/97</v>
      </c>
      <c r="G9" s="2" t="str">
        <f t="shared" si="4"/>
        <v>3 tahun</v>
      </c>
      <c r="H9" s="2">
        <f t="shared" si="0"/>
        <v>325000</v>
      </c>
      <c r="I9" s="2">
        <f t="shared" si="5"/>
        <v>32500</v>
      </c>
      <c r="J9" s="2">
        <f t="shared" si="6"/>
        <v>357500</v>
      </c>
    </row>
    <row r="10" spans="1:10" ht="12.75">
      <c r="A10" s="2">
        <v>9</v>
      </c>
      <c r="B10" s="2" t="s">
        <v>18</v>
      </c>
      <c r="C10" s="2" t="s">
        <v>28</v>
      </c>
      <c r="D10" s="2" t="str">
        <f t="shared" si="1"/>
        <v>Dept3</v>
      </c>
      <c r="E10" s="2" t="str">
        <f t="shared" si="2"/>
        <v>marketing</v>
      </c>
      <c r="F10" s="2" t="str">
        <f t="shared" si="3"/>
        <v>/96</v>
      </c>
      <c r="G10" s="2" t="str">
        <f t="shared" si="4"/>
        <v>4 tahun</v>
      </c>
      <c r="H10" s="2">
        <f t="shared" si="0"/>
        <v>250000</v>
      </c>
      <c r="I10" s="2">
        <f t="shared" si="5"/>
        <v>25000</v>
      </c>
      <c r="J10" s="2">
        <f t="shared" si="6"/>
        <v>275000</v>
      </c>
    </row>
    <row r="11" spans="1:10" ht="12.75">
      <c r="A11" s="2">
        <v>10</v>
      </c>
      <c r="B11" s="2" t="s">
        <v>19</v>
      </c>
      <c r="C11" s="2" t="s">
        <v>29</v>
      </c>
      <c r="D11" s="2" t="str">
        <f t="shared" si="1"/>
        <v>Dept1</v>
      </c>
      <c r="E11" s="2" t="str">
        <f t="shared" si="2"/>
        <v>processor</v>
      </c>
      <c r="F11" s="2" t="str">
        <f t="shared" si="3"/>
        <v>/96</v>
      </c>
      <c r="G11" s="2" t="str">
        <f t="shared" si="4"/>
        <v>4 tahun</v>
      </c>
      <c r="H11" s="2">
        <f t="shared" si="0"/>
        <v>450000</v>
      </c>
      <c r="I11" s="2">
        <f t="shared" si="5"/>
        <v>45000</v>
      </c>
      <c r="J11" s="2">
        <f t="shared" si="6"/>
        <v>495000</v>
      </c>
    </row>
    <row r="13" spans="3:8" ht="12.75">
      <c r="C13" s="2" t="s">
        <v>1</v>
      </c>
      <c r="D13" s="2" t="s">
        <v>31</v>
      </c>
      <c r="E13" s="2" t="s">
        <v>32</v>
      </c>
      <c r="F13" s="2" t="s">
        <v>33</v>
      </c>
      <c r="H13" s="1"/>
    </row>
    <row r="14" spans="3:8" ht="12.75">
      <c r="C14" s="2" t="s">
        <v>3</v>
      </c>
      <c r="D14" s="2" t="s">
        <v>34</v>
      </c>
      <c r="E14" s="2" t="s">
        <v>35</v>
      </c>
      <c r="F14" s="2" t="s">
        <v>36</v>
      </c>
      <c r="H14" s="1"/>
    </row>
    <row r="15" spans="3:8" ht="12.75">
      <c r="C15" s="2" t="s">
        <v>30</v>
      </c>
      <c r="D15" s="2">
        <v>450000</v>
      </c>
      <c r="E15" s="2">
        <v>325000</v>
      </c>
      <c r="F15" s="2">
        <v>250000</v>
      </c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2" max="2" width="8.421875" style="0" bestFit="1" customWidth="1"/>
    <col min="3" max="3" width="12.421875" style="0" bestFit="1" customWidth="1"/>
    <col min="4" max="5" width="10.28125" style="0" bestFit="1" customWidth="1"/>
    <col min="6" max="6" width="11.28125" style="0" bestFit="1" customWidth="1"/>
  </cols>
  <sheetData>
    <row r="1" spans="1:6" ht="12.75">
      <c r="A1" s="3" t="s">
        <v>37</v>
      </c>
      <c r="B1" s="3"/>
      <c r="C1" s="3"/>
      <c r="D1" s="3"/>
      <c r="E1" s="3"/>
      <c r="F1" s="3"/>
    </row>
    <row r="2" spans="1:6" ht="12.75">
      <c r="A2" s="2" t="s">
        <v>38</v>
      </c>
      <c r="B2" s="2" t="s">
        <v>39</v>
      </c>
      <c r="C2" s="16" t="s">
        <v>40</v>
      </c>
      <c r="D2" s="16"/>
      <c r="E2" s="16"/>
      <c r="F2" s="2" t="s">
        <v>41</v>
      </c>
    </row>
    <row r="3" spans="1:6" ht="12.75">
      <c r="A3" s="2"/>
      <c r="B3" s="2"/>
      <c r="C3" s="2" t="s">
        <v>42</v>
      </c>
      <c r="D3" s="2" t="s">
        <v>43</v>
      </c>
      <c r="E3" s="2" t="s">
        <v>44</v>
      </c>
      <c r="F3" s="2"/>
    </row>
    <row r="4" spans="1:6" ht="12.75">
      <c r="A4" s="2">
        <v>1</v>
      </c>
      <c r="B4" s="2" t="s">
        <v>45</v>
      </c>
      <c r="C4" s="2">
        <v>50</v>
      </c>
      <c r="D4" s="2">
        <v>75</v>
      </c>
      <c r="E4" s="2">
        <v>65</v>
      </c>
      <c r="F4" s="6">
        <v>63.333333333333336</v>
      </c>
    </row>
    <row r="5" spans="1:6" ht="12.75">
      <c r="A5" s="2">
        <v>2</v>
      </c>
      <c r="B5" s="2" t="s">
        <v>46</v>
      </c>
      <c r="C5" s="2">
        <v>55</v>
      </c>
      <c r="D5" s="2">
        <v>65</v>
      </c>
      <c r="E5" s="2">
        <v>70</v>
      </c>
      <c r="F5" s="6">
        <v>63.333333333333336</v>
      </c>
    </row>
    <row r="6" spans="1:6" ht="12.75">
      <c r="A6" s="2">
        <v>3</v>
      </c>
      <c r="B6" s="2" t="s">
        <v>47</v>
      </c>
      <c r="C6" s="2">
        <v>70</v>
      </c>
      <c r="D6" s="2">
        <v>70</v>
      </c>
      <c r="E6" s="2">
        <v>65</v>
      </c>
      <c r="F6" s="6">
        <v>68.33333333333333</v>
      </c>
    </row>
    <row r="7" spans="1:6" ht="12.75">
      <c r="A7" s="2">
        <v>4</v>
      </c>
      <c r="B7" s="2" t="s">
        <v>48</v>
      </c>
      <c r="C7" s="2">
        <v>75</v>
      </c>
      <c r="D7" s="2">
        <v>70</v>
      </c>
      <c r="E7" s="2">
        <v>70</v>
      </c>
      <c r="F7" s="6">
        <v>71.66666666666667</v>
      </c>
    </row>
    <row r="8" spans="1:6" ht="12.75">
      <c r="A8" s="2">
        <v>5</v>
      </c>
      <c r="B8" s="2" t="s">
        <v>49</v>
      </c>
      <c r="C8" s="2">
        <v>65</v>
      </c>
      <c r="D8" s="2">
        <v>70</v>
      </c>
      <c r="E8" s="2">
        <v>70</v>
      </c>
      <c r="F8" s="6">
        <v>68.33333333333333</v>
      </c>
    </row>
    <row r="9" spans="1:6" ht="12.75">
      <c r="A9" s="2">
        <v>6</v>
      </c>
      <c r="B9" s="2" t="s">
        <v>50</v>
      </c>
      <c r="C9" s="2">
        <v>60</v>
      </c>
      <c r="D9" s="2">
        <v>75</v>
      </c>
      <c r="E9" s="2">
        <v>70</v>
      </c>
      <c r="F9" s="6">
        <v>68.33333333333333</v>
      </c>
    </row>
    <row r="10" spans="1:6" ht="12.75">
      <c r="A10" s="2">
        <v>7</v>
      </c>
      <c r="B10" s="2" t="s">
        <v>51</v>
      </c>
      <c r="C10" s="2">
        <v>70</v>
      </c>
      <c r="D10" s="2">
        <v>75</v>
      </c>
      <c r="E10" s="2">
        <v>86</v>
      </c>
      <c r="F10" s="6">
        <v>77</v>
      </c>
    </row>
    <row r="11" spans="1:6" ht="12.75">
      <c r="A11" s="2">
        <v>8</v>
      </c>
      <c r="B11" s="2" t="s">
        <v>52</v>
      </c>
      <c r="C11" s="2">
        <v>40</v>
      </c>
      <c r="D11" s="2">
        <v>50</v>
      </c>
      <c r="E11" s="2">
        <v>90</v>
      </c>
      <c r="F11" s="6">
        <v>60</v>
      </c>
    </row>
    <row r="12" spans="1:6" ht="12.75">
      <c r="A12" s="2">
        <v>9</v>
      </c>
      <c r="B12" s="2" t="s">
        <v>53</v>
      </c>
      <c r="C12" s="2">
        <v>85</v>
      </c>
      <c r="D12" s="2">
        <v>87</v>
      </c>
      <c r="E12" s="2">
        <v>55</v>
      </c>
      <c r="F12" s="6">
        <v>75.66666666666667</v>
      </c>
    </row>
    <row r="13" spans="1:6" ht="12.75">
      <c r="A13" s="2">
        <v>10</v>
      </c>
      <c r="B13" s="2" t="s">
        <v>54</v>
      </c>
      <c r="C13" s="2">
        <v>83</v>
      </c>
      <c r="D13" s="2">
        <v>45</v>
      </c>
      <c r="E13" s="2">
        <v>75</v>
      </c>
      <c r="F13" s="6">
        <v>67.66666666666667</v>
      </c>
    </row>
    <row r="14" spans="1:6" ht="12.75">
      <c r="A14" s="2"/>
      <c r="B14" s="2"/>
      <c r="C14" s="2" t="s">
        <v>55</v>
      </c>
      <c r="D14" s="2"/>
      <c r="E14" s="2"/>
      <c r="F14" s="6">
        <v>683.6666666666665</v>
      </c>
    </row>
    <row r="15" spans="1:6" ht="12.75">
      <c r="A15" s="2"/>
      <c r="B15" s="2"/>
      <c r="C15" s="2" t="s">
        <v>56</v>
      </c>
      <c r="D15" s="2"/>
      <c r="E15" s="2"/>
      <c r="F15" s="6">
        <v>77</v>
      </c>
    </row>
    <row r="16" spans="1:6" ht="12.75">
      <c r="A16" s="2"/>
      <c r="B16" s="2"/>
      <c r="C16" s="2" t="s">
        <v>57</v>
      </c>
      <c r="D16" s="2"/>
      <c r="E16" s="2"/>
      <c r="F16" s="6">
        <v>60</v>
      </c>
    </row>
    <row r="17" spans="1:6" ht="12.75">
      <c r="A17" s="2"/>
      <c r="B17" s="2"/>
      <c r="C17" s="2" t="s">
        <v>58</v>
      </c>
      <c r="D17" s="2"/>
      <c r="E17" s="2"/>
      <c r="F17" s="2">
        <v>10</v>
      </c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D11" sqref="D11"/>
    </sheetView>
  </sheetViews>
  <sheetFormatPr defaultColWidth="9.140625" defaultRowHeight="12.75"/>
  <cols>
    <col min="1" max="1" width="6.140625" style="0" customWidth="1"/>
    <col min="4" max="4" width="15.8515625" style="0" customWidth="1"/>
    <col min="13" max="13" width="15.00390625" style="0" bestFit="1" customWidth="1"/>
    <col min="14" max="14" width="15.7109375" style="0" bestFit="1" customWidth="1"/>
    <col min="16" max="16" width="11.7109375" style="0" customWidth="1"/>
  </cols>
  <sheetData>
    <row r="1" spans="1:10" ht="12.75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7"/>
    </row>
    <row r="3" spans="1:21" ht="12.75">
      <c r="A3" s="18" t="s">
        <v>62</v>
      </c>
      <c r="B3" s="18" t="s">
        <v>39</v>
      </c>
      <c r="C3" s="18" t="s">
        <v>79</v>
      </c>
      <c r="D3" s="9" t="s">
        <v>80</v>
      </c>
      <c r="E3" s="7" t="s">
        <v>82</v>
      </c>
      <c r="F3" s="18" t="s">
        <v>83</v>
      </c>
      <c r="G3" s="11" t="s">
        <v>84</v>
      </c>
      <c r="H3" s="11" t="s">
        <v>86</v>
      </c>
      <c r="I3" s="18" t="s">
        <v>87</v>
      </c>
      <c r="J3" s="11" t="s">
        <v>86</v>
      </c>
      <c r="L3" s="2" t="s">
        <v>79</v>
      </c>
      <c r="M3" s="2" t="s">
        <v>99</v>
      </c>
      <c r="N3" s="2" t="s">
        <v>100</v>
      </c>
      <c r="P3" s="14" t="s">
        <v>79</v>
      </c>
      <c r="Q3" s="14" t="s">
        <v>94</v>
      </c>
      <c r="R3" s="14" t="s">
        <v>95</v>
      </c>
      <c r="S3" s="14" t="s">
        <v>96</v>
      </c>
      <c r="T3" s="14" t="s">
        <v>97</v>
      </c>
      <c r="U3" s="14" t="s">
        <v>98</v>
      </c>
    </row>
    <row r="4" spans="1:21" ht="12.75">
      <c r="A4" s="19"/>
      <c r="B4" s="19"/>
      <c r="C4" s="19"/>
      <c r="D4" s="10" t="s">
        <v>81</v>
      </c>
      <c r="E4" s="8" t="s">
        <v>81</v>
      </c>
      <c r="F4" s="19"/>
      <c r="G4" s="12" t="s">
        <v>85</v>
      </c>
      <c r="H4" s="12" t="s">
        <v>84</v>
      </c>
      <c r="I4" s="19"/>
      <c r="J4" s="12" t="s">
        <v>88</v>
      </c>
      <c r="L4" s="2" t="s">
        <v>94</v>
      </c>
      <c r="M4" s="2" t="s">
        <v>101</v>
      </c>
      <c r="N4" s="13">
        <v>4000000</v>
      </c>
      <c r="P4" s="4" t="s">
        <v>106</v>
      </c>
      <c r="Q4" s="15">
        <v>0.05</v>
      </c>
      <c r="R4" s="15">
        <v>0.1</v>
      </c>
      <c r="S4" s="15">
        <v>0.1</v>
      </c>
      <c r="T4" s="15">
        <v>0.07</v>
      </c>
      <c r="U4" s="15">
        <v>0.15</v>
      </c>
    </row>
    <row r="5" spans="1:21" ht="12.75">
      <c r="A5" s="2">
        <v>1</v>
      </c>
      <c r="B5" s="2" t="s">
        <v>89</v>
      </c>
      <c r="C5" s="2" t="s">
        <v>94</v>
      </c>
      <c r="D5" s="2" t="str">
        <f>VLOOKUP(C5,$L$4:$M$8,2)</f>
        <v>PENTIUM III</v>
      </c>
      <c r="E5" s="2">
        <v>2</v>
      </c>
      <c r="F5" s="4" t="str">
        <f>HLOOKUP(C5,$Q$3:$U$5,3)</f>
        <v>PAKET A</v>
      </c>
      <c r="G5" s="2">
        <f>VLOOKUP(C5,$L$4:$N$8,3)</f>
        <v>4000000</v>
      </c>
      <c r="H5" s="4">
        <f>G5*E5</f>
        <v>8000000</v>
      </c>
      <c r="I5" s="2">
        <f>HLOOKUP(C5,$Q$3:$U$4,2)</f>
        <v>0.05</v>
      </c>
      <c r="J5" s="4">
        <f>H5-(H5*I5)</f>
        <v>7600000</v>
      </c>
      <c r="L5" s="2" t="s">
        <v>95</v>
      </c>
      <c r="M5" s="2" t="s">
        <v>102</v>
      </c>
      <c r="N5" s="13">
        <v>5000000</v>
      </c>
      <c r="P5" s="4" t="s">
        <v>83</v>
      </c>
      <c r="Q5" s="4" t="s">
        <v>107</v>
      </c>
      <c r="R5" s="4" t="s">
        <v>111</v>
      </c>
      <c r="S5" s="4" t="s">
        <v>108</v>
      </c>
      <c r="T5" s="4" t="s">
        <v>109</v>
      </c>
      <c r="U5" s="4" t="s">
        <v>110</v>
      </c>
    </row>
    <row r="6" spans="1:14" ht="12.75">
      <c r="A6" s="2">
        <v>2</v>
      </c>
      <c r="B6" s="2" t="s">
        <v>90</v>
      </c>
      <c r="C6" s="2" t="s">
        <v>95</v>
      </c>
      <c r="D6" s="2" t="str">
        <f>VLOOKUP(C6,$L$4:$M$8,2)</f>
        <v>PENTIUM IV</v>
      </c>
      <c r="E6" s="2">
        <v>2</v>
      </c>
      <c r="F6" s="4" t="str">
        <f>HLOOKUP(C6,$Q$3:$U$5,3)</f>
        <v>PAKET B</v>
      </c>
      <c r="G6" s="2">
        <f>VLOOKUP(C6,$L$4:$N$8,3)</f>
        <v>5000000</v>
      </c>
      <c r="H6" s="4">
        <f>G6*E6</f>
        <v>10000000</v>
      </c>
      <c r="I6" s="2">
        <f>HLOOKUP(C6,$Q$3:$U$4,2)</f>
        <v>0.1</v>
      </c>
      <c r="J6" s="4">
        <f>H6-(H6*I6)</f>
        <v>9000000</v>
      </c>
      <c r="L6" s="2" t="s">
        <v>96</v>
      </c>
      <c r="M6" s="2" t="s">
        <v>103</v>
      </c>
      <c r="N6" s="13">
        <v>3500000</v>
      </c>
    </row>
    <row r="7" spans="1:14" ht="12.75">
      <c r="A7" s="2">
        <v>3</v>
      </c>
      <c r="B7" s="2" t="s">
        <v>91</v>
      </c>
      <c r="C7" s="2" t="s">
        <v>96</v>
      </c>
      <c r="D7" s="2" t="str">
        <f>VLOOKUP(C7,$L$4:$M$8,2)</f>
        <v>AMD SEMPRON</v>
      </c>
      <c r="E7" s="2">
        <v>2</v>
      </c>
      <c r="F7" s="4" t="str">
        <f>HLOOKUP(C7,$Q$3:$U$5,3)</f>
        <v>PAKET C</v>
      </c>
      <c r="G7" s="2">
        <f>VLOOKUP(C7,$L$4:$N$8,3)</f>
        <v>3500000</v>
      </c>
      <c r="H7" s="4">
        <f>G7*E7</f>
        <v>7000000</v>
      </c>
      <c r="I7" s="2">
        <f>HLOOKUP(C7,$Q$3:$U$4,2)</f>
        <v>0.1</v>
      </c>
      <c r="J7" s="4">
        <f>H7-(H7*I7)</f>
        <v>6300000</v>
      </c>
      <c r="L7" s="2" t="s">
        <v>97</v>
      </c>
      <c r="M7" s="2" t="s">
        <v>104</v>
      </c>
      <c r="N7" s="13">
        <v>3700000</v>
      </c>
    </row>
    <row r="8" spans="1:14" ht="12.75">
      <c r="A8" s="2">
        <v>4</v>
      </c>
      <c r="B8" s="2" t="s">
        <v>92</v>
      </c>
      <c r="C8" s="2" t="s">
        <v>97</v>
      </c>
      <c r="D8" s="2" t="str">
        <f>VLOOKUP(C8,$L$4:$M$8,2)</f>
        <v>AMD ATHLON</v>
      </c>
      <c r="E8" s="2">
        <v>5</v>
      </c>
      <c r="F8" s="4" t="str">
        <f>HLOOKUP(C8,$Q$3:$U$5,3)</f>
        <v>PAKET D</v>
      </c>
      <c r="G8" s="2">
        <f>VLOOKUP(C8,$L$4:$N$8,3)</f>
        <v>3700000</v>
      </c>
      <c r="H8" s="4">
        <f>G8*E8</f>
        <v>18500000</v>
      </c>
      <c r="I8" s="2">
        <f>HLOOKUP(C8,$Q$3:$U$4,2)</f>
        <v>0.07</v>
      </c>
      <c r="J8" s="4">
        <f>H8-(H8*I8)</f>
        <v>17205000</v>
      </c>
      <c r="L8" s="2" t="s">
        <v>98</v>
      </c>
      <c r="M8" s="2" t="s">
        <v>105</v>
      </c>
      <c r="N8" s="13">
        <v>8000000</v>
      </c>
    </row>
    <row r="9" spans="1:10" ht="12.75">
      <c r="A9" s="2">
        <v>5</v>
      </c>
      <c r="B9" s="2" t="s">
        <v>93</v>
      </c>
      <c r="C9" s="2" t="s">
        <v>98</v>
      </c>
      <c r="D9" s="2" t="str">
        <f>VLOOKUP(C9,$L$4:$M$8,2)</f>
        <v>DUOCORE</v>
      </c>
      <c r="E9" s="2">
        <v>1</v>
      </c>
      <c r="F9" s="4" t="str">
        <f>HLOOKUP(C9,$Q$3:$U$5,3)</f>
        <v>PAKET E</v>
      </c>
      <c r="G9" s="2">
        <f>VLOOKUP(C9,$L$4:$N$8,3)</f>
        <v>8000000</v>
      </c>
      <c r="H9" s="4">
        <f>G9*E9</f>
        <v>8000000</v>
      </c>
      <c r="I9" s="2">
        <f>HLOOKUP(C9,$Q$3:$U$4,2)</f>
        <v>0.15</v>
      </c>
      <c r="J9" s="4">
        <f>H9-(H9*I9)</f>
        <v>6800000</v>
      </c>
    </row>
  </sheetData>
  <mergeCells count="7">
    <mergeCell ref="A1:J1"/>
    <mergeCell ref="A2:J2"/>
    <mergeCell ref="A3:A4"/>
    <mergeCell ref="B3:B4"/>
    <mergeCell ref="C3:C4"/>
    <mergeCell ref="F3:F4"/>
    <mergeCell ref="I3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0.140625" style="0" bestFit="1" customWidth="1"/>
    <col min="2" max="2" width="12.28125" style="0" bestFit="1" customWidth="1"/>
    <col min="4" max="4" width="10.140625" style="0" bestFit="1" customWidth="1"/>
  </cols>
  <sheetData>
    <row r="3" spans="1:11" ht="12.75">
      <c r="A3" s="23" t="s">
        <v>112</v>
      </c>
      <c r="B3" s="23" t="s">
        <v>113</v>
      </c>
      <c r="C3" s="23" t="s">
        <v>114</v>
      </c>
      <c r="D3" s="21" t="s">
        <v>115</v>
      </c>
      <c r="E3" s="21" t="s">
        <v>117</v>
      </c>
      <c r="F3" s="23" t="s">
        <v>119</v>
      </c>
      <c r="G3" s="23" t="s">
        <v>120</v>
      </c>
      <c r="H3" s="21" t="s">
        <v>55</v>
      </c>
      <c r="I3" s="23" t="s">
        <v>55</v>
      </c>
      <c r="J3" s="23" t="s">
        <v>122</v>
      </c>
      <c r="K3" s="23" t="s">
        <v>123</v>
      </c>
    </row>
    <row r="4" spans="1:11" ht="12.75">
      <c r="A4" s="24"/>
      <c r="B4" s="24"/>
      <c r="C4" s="24"/>
      <c r="D4" s="22" t="s">
        <v>116</v>
      </c>
      <c r="E4" s="22" t="s">
        <v>118</v>
      </c>
      <c r="F4" s="24"/>
      <c r="G4" s="24"/>
      <c r="H4" s="22" t="s">
        <v>121</v>
      </c>
      <c r="I4" s="24"/>
      <c r="J4" s="24"/>
      <c r="K4" s="24"/>
    </row>
    <row r="5" spans="1:11" ht="12.75">
      <c r="A5" s="20" t="s">
        <v>124</v>
      </c>
      <c r="B5" s="20" t="s">
        <v>134</v>
      </c>
      <c r="C5" s="14" t="s">
        <v>144</v>
      </c>
      <c r="D5" s="25">
        <v>37623</v>
      </c>
      <c r="E5" s="20"/>
      <c r="F5" s="20" t="s">
        <v>147</v>
      </c>
      <c r="G5" s="20"/>
      <c r="H5" s="20"/>
      <c r="I5" s="20"/>
      <c r="J5" s="20"/>
      <c r="K5" s="20"/>
    </row>
    <row r="6" spans="1:11" ht="12.75">
      <c r="A6" s="20" t="s">
        <v>125</v>
      </c>
      <c r="B6" s="20" t="s">
        <v>135</v>
      </c>
      <c r="C6" s="14" t="s">
        <v>145</v>
      </c>
      <c r="D6" s="25">
        <v>37728</v>
      </c>
      <c r="E6" s="20"/>
      <c r="F6" s="20" t="s">
        <v>147</v>
      </c>
      <c r="G6" s="20"/>
      <c r="H6" s="20"/>
      <c r="I6" s="20"/>
      <c r="J6" s="20"/>
      <c r="K6" s="20"/>
    </row>
    <row r="7" spans="1:11" ht="12.75">
      <c r="A7" s="20" t="s">
        <v>126</v>
      </c>
      <c r="B7" s="20" t="s">
        <v>136</v>
      </c>
      <c r="C7" s="14" t="s">
        <v>144</v>
      </c>
      <c r="D7" s="25">
        <v>38229</v>
      </c>
      <c r="E7" s="20"/>
      <c r="F7" s="20" t="s">
        <v>148</v>
      </c>
      <c r="G7" s="20"/>
      <c r="H7" s="20"/>
      <c r="I7" s="20"/>
      <c r="J7" s="20"/>
      <c r="K7" s="20"/>
    </row>
    <row r="8" spans="1:11" ht="12.75">
      <c r="A8" s="20" t="s">
        <v>127</v>
      </c>
      <c r="B8" s="20" t="s">
        <v>137</v>
      </c>
      <c r="C8" s="14" t="s">
        <v>144</v>
      </c>
      <c r="D8" s="25">
        <v>38234</v>
      </c>
      <c r="E8" s="20"/>
      <c r="F8" s="20" t="s">
        <v>149</v>
      </c>
      <c r="G8" s="20"/>
      <c r="H8" s="20"/>
      <c r="I8" s="20"/>
      <c r="J8" s="20"/>
      <c r="K8" s="20"/>
    </row>
    <row r="9" spans="1:11" ht="12.75">
      <c r="A9" s="20" t="s">
        <v>128</v>
      </c>
      <c r="B9" s="20" t="s">
        <v>138</v>
      </c>
      <c r="C9" s="14" t="s">
        <v>144</v>
      </c>
      <c r="D9" s="25">
        <v>38635</v>
      </c>
      <c r="E9" s="20"/>
      <c r="F9" s="20" t="s">
        <v>147</v>
      </c>
      <c r="G9" s="20"/>
      <c r="H9" s="20"/>
      <c r="I9" s="20"/>
      <c r="J9" s="20"/>
      <c r="K9" s="20"/>
    </row>
    <row r="10" spans="1:11" ht="12.75">
      <c r="A10" s="20" t="s">
        <v>129</v>
      </c>
      <c r="B10" s="20" t="s">
        <v>139</v>
      </c>
      <c r="C10" s="14" t="s">
        <v>145</v>
      </c>
      <c r="D10" s="25">
        <v>37713</v>
      </c>
      <c r="E10" s="20"/>
      <c r="F10" s="20" t="s">
        <v>147</v>
      </c>
      <c r="G10" s="20"/>
      <c r="H10" s="20"/>
      <c r="I10" s="20"/>
      <c r="J10" s="20"/>
      <c r="K10" s="20"/>
    </row>
    <row r="11" spans="1:11" ht="12.75">
      <c r="A11" s="20" t="s">
        <v>130</v>
      </c>
      <c r="B11" s="20" t="s">
        <v>140</v>
      </c>
      <c r="C11" s="14" t="s">
        <v>145</v>
      </c>
      <c r="D11" s="25">
        <v>37884</v>
      </c>
      <c r="E11" s="20"/>
      <c r="F11" s="20" t="s">
        <v>147</v>
      </c>
      <c r="G11" s="20"/>
      <c r="H11" s="20"/>
      <c r="I11" s="20"/>
      <c r="J11" s="20"/>
      <c r="K11" s="20"/>
    </row>
    <row r="12" spans="1:11" ht="12.75">
      <c r="A12" s="20" t="s">
        <v>131</v>
      </c>
      <c r="B12" s="20" t="s">
        <v>141</v>
      </c>
      <c r="C12" s="14" t="s">
        <v>145</v>
      </c>
      <c r="D12" s="25">
        <v>37884</v>
      </c>
      <c r="E12" s="20"/>
      <c r="F12" s="20" t="s">
        <v>148</v>
      </c>
      <c r="G12" s="20"/>
      <c r="H12" s="20"/>
      <c r="I12" s="20"/>
      <c r="J12" s="20"/>
      <c r="K12" s="20"/>
    </row>
    <row r="13" spans="1:11" ht="12.75">
      <c r="A13" s="20" t="s">
        <v>132</v>
      </c>
      <c r="B13" s="20" t="s">
        <v>142</v>
      </c>
      <c r="C13" s="14" t="s">
        <v>144</v>
      </c>
      <c r="D13" s="25">
        <v>37987</v>
      </c>
      <c r="E13" s="20"/>
      <c r="F13" s="20" t="s">
        <v>148</v>
      </c>
      <c r="G13" s="20"/>
      <c r="H13" s="20"/>
      <c r="I13" s="20"/>
      <c r="J13" s="20"/>
      <c r="K13" s="20"/>
    </row>
    <row r="14" spans="1:11" ht="12.75">
      <c r="A14" s="20" t="s">
        <v>133</v>
      </c>
      <c r="B14" s="20" t="s">
        <v>143</v>
      </c>
      <c r="C14" s="14" t="s">
        <v>146</v>
      </c>
      <c r="D14" s="25">
        <v>38076</v>
      </c>
      <c r="E14" s="20"/>
      <c r="F14" s="20" t="s">
        <v>147</v>
      </c>
      <c r="G14" s="20"/>
      <c r="H14" s="20"/>
      <c r="I14" s="20"/>
      <c r="J14" s="20"/>
      <c r="K14" s="20"/>
    </row>
  </sheetData>
  <mergeCells count="8">
    <mergeCell ref="G3:G4"/>
    <mergeCell ref="I3:I4"/>
    <mergeCell ref="J3:J4"/>
    <mergeCell ref="K3:K4"/>
    <mergeCell ref="A3:A4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5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2.28125" style="0" bestFit="1" customWidth="1"/>
    <col min="4" max="4" width="9.421875" style="0" customWidth="1"/>
    <col min="5" max="5" width="11.140625" style="0" customWidth="1"/>
    <col min="6" max="6" width="11.7109375" style="0" customWidth="1"/>
  </cols>
  <sheetData>
    <row r="1" spans="1:6" ht="12.75">
      <c r="A1" s="17" t="s">
        <v>59</v>
      </c>
      <c r="B1" s="17"/>
      <c r="C1" s="17"/>
      <c r="D1" s="17"/>
      <c r="E1" s="17"/>
      <c r="F1" s="17"/>
    </row>
    <row r="2" spans="1:6" ht="12.75">
      <c r="A2" s="17" t="s">
        <v>60</v>
      </c>
      <c r="B2" s="17"/>
      <c r="C2" s="17"/>
      <c r="D2" s="17"/>
      <c r="E2" s="17"/>
      <c r="F2" s="17"/>
    </row>
    <row r="3" spans="1:6" ht="12.75">
      <c r="A3" s="17" t="s">
        <v>61</v>
      </c>
      <c r="B3" s="17"/>
      <c r="C3" s="17"/>
      <c r="D3" s="17"/>
      <c r="E3" s="17"/>
      <c r="F3" s="17"/>
    </row>
    <row r="5" spans="1:6" ht="12.75">
      <c r="A5" t="s">
        <v>0</v>
      </c>
      <c r="B5" t="s">
        <v>63</v>
      </c>
      <c r="C5" t="s">
        <v>64</v>
      </c>
      <c r="D5" t="s">
        <v>55</v>
      </c>
      <c r="E5" t="s">
        <v>65</v>
      </c>
      <c r="F5" t="s">
        <v>66</v>
      </c>
    </row>
    <row r="6" spans="1:6" ht="12.75">
      <c r="A6">
        <v>1</v>
      </c>
      <c r="B6" t="s">
        <v>67</v>
      </c>
      <c r="C6">
        <v>4500000</v>
      </c>
      <c r="D6">
        <v>8</v>
      </c>
      <c r="E6" s="5">
        <v>0.1</v>
      </c>
      <c r="F6">
        <f>(C6*D6)-(C6*E6)</f>
        <v>35550000</v>
      </c>
    </row>
    <row r="7" spans="1:6" ht="12.75">
      <c r="A7">
        <v>2</v>
      </c>
      <c r="B7" t="s">
        <v>68</v>
      </c>
      <c r="C7">
        <v>4600000</v>
      </c>
      <c r="D7">
        <v>5</v>
      </c>
      <c r="E7" s="5">
        <v>0.15</v>
      </c>
      <c r="F7">
        <f aca="true" t="shared" si="0" ref="F7:F15">(C7*D7)-(C7*E7)</f>
        <v>22310000</v>
      </c>
    </row>
    <row r="8" spans="1:6" ht="12.75">
      <c r="A8">
        <v>3</v>
      </c>
      <c r="B8" t="s">
        <v>69</v>
      </c>
      <c r="C8">
        <v>4750000</v>
      </c>
      <c r="D8">
        <v>6</v>
      </c>
      <c r="E8" s="5">
        <v>0.1</v>
      </c>
      <c r="F8">
        <f t="shared" si="0"/>
        <v>28025000</v>
      </c>
    </row>
    <row r="9" spans="1:6" ht="12.75">
      <c r="A9">
        <v>4</v>
      </c>
      <c r="B9" t="s">
        <v>70</v>
      </c>
      <c r="C9">
        <v>3500000</v>
      </c>
      <c r="D9">
        <v>2</v>
      </c>
      <c r="E9" s="5">
        <v>0.05</v>
      </c>
      <c r="F9">
        <f t="shared" si="0"/>
        <v>6825000</v>
      </c>
    </row>
    <row r="10" spans="1:6" ht="12.75">
      <c r="A10">
        <v>5</v>
      </c>
      <c r="B10" t="s">
        <v>72</v>
      </c>
      <c r="C10">
        <v>500000</v>
      </c>
      <c r="D10">
        <v>8</v>
      </c>
      <c r="E10" s="5">
        <v>0.15</v>
      </c>
      <c r="F10">
        <f t="shared" si="0"/>
        <v>3925000</v>
      </c>
    </row>
    <row r="11" spans="1:6" ht="12.75">
      <c r="A11">
        <v>6</v>
      </c>
      <c r="B11" t="s">
        <v>71</v>
      </c>
      <c r="C11">
        <v>600000</v>
      </c>
      <c r="D11">
        <v>1</v>
      </c>
      <c r="E11" s="5">
        <v>0.15</v>
      </c>
      <c r="F11">
        <f t="shared" si="0"/>
        <v>510000</v>
      </c>
    </row>
    <row r="12" spans="1:6" ht="12.75">
      <c r="A12">
        <v>7</v>
      </c>
      <c r="B12" t="s">
        <v>73</v>
      </c>
      <c r="C12">
        <v>60000</v>
      </c>
      <c r="D12">
        <v>2</v>
      </c>
      <c r="E12" s="5">
        <v>0.15</v>
      </c>
      <c r="F12">
        <f t="shared" si="0"/>
        <v>111000</v>
      </c>
    </row>
    <row r="13" spans="1:6" ht="12.75">
      <c r="A13">
        <v>8</v>
      </c>
      <c r="B13" t="s">
        <v>74</v>
      </c>
      <c r="C13">
        <v>600000</v>
      </c>
      <c r="D13">
        <v>3</v>
      </c>
      <c r="E13" s="5">
        <v>0.2</v>
      </c>
      <c r="F13">
        <f t="shared" si="0"/>
        <v>1680000</v>
      </c>
    </row>
    <row r="14" spans="1:6" ht="12.75">
      <c r="A14">
        <v>9</v>
      </c>
      <c r="B14" t="s">
        <v>75</v>
      </c>
      <c r="C14">
        <v>750000</v>
      </c>
      <c r="D14">
        <v>2</v>
      </c>
      <c r="E14" s="5">
        <v>0.2</v>
      </c>
      <c r="F14">
        <f t="shared" si="0"/>
        <v>1350000</v>
      </c>
    </row>
    <row r="15" spans="1:6" ht="12.75">
      <c r="A15">
        <v>10</v>
      </c>
      <c r="B15" t="s">
        <v>76</v>
      </c>
      <c r="C15">
        <v>25000</v>
      </c>
      <c r="D15">
        <v>8</v>
      </c>
      <c r="E15" s="5">
        <v>0</v>
      </c>
      <c r="F15">
        <f t="shared" si="0"/>
        <v>200000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AZ-ZAITUN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UDINNDA</dc:creator>
  <cp:keywords/>
  <dc:description/>
  <cp:lastModifiedBy>UDINNDA</cp:lastModifiedBy>
  <dcterms:created xsi:type="dcterms:W3CDTF">2005-01-17T23:38:45Z</dcterms:created>
  <dcterms:modified xsi:type="dcterms:W3CDTF">2007-10-30T04:23:24Z</dcterms:modified>
  <cp:category/>
  <cp:version/>
  <cp:contentType/>
  <cp:contentStatus/>
</cp:coreProperties>
</file>